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V:\410_Grp\01 Mitarbeiter_Collaborateurs\SBI\12. Merkblätter\Waschplätze\Excel-Tool\"/>
    </mc:Choice>
  </mc:AlternateContent>
  <workbookProtection workbookAlgorithmName="SHA-512" workbookHashValue="AKYDsPekgoHOG4j1Oem4E/tzqPY4yijvAC6V4Zp+Ih6Sfjf3wDKWBD+vV6RjYnc+6ZaYwl1FN/ljW6mhBsFVng==" workbookSaltValue="M9OgPwuWcgWExzw6HjuoCQ==" workbookSpinCount="100000" lockStructure="1"/>
  <bookViews>
    <workbookView xWindow="0" yWindow="0" windowWidth="38400" windowHeight="20040"/>
  </bookViews>
  <sheets>
    <sheet name="Berechnungen" sheetId="2" r:id="rId1"/>
  </sheets>
  <definedNames>
    <definedName name="_xlnm.Print_Area" localSheetId="0">Berechnungen!$A$1:$V$57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2" l="1"/>
  <c r="T37" i="2"/>
  <c r="I24" i="2"/>
  <c r="J24" i="2"/>
  <c r="K24" i="2"/>
  <c r="L24" i="2"/>
  <c r="M24" i="2"/>
  <c r="N24" i="2"/>
  <c r="O24" i="2"/>
  <c r="P24" i="2"/>
  <c r="I25" i="2"/>
  <c r="J25" i="2"/>
  <c r="K25" i="2"/>
  <c r="L25" i="2"/>
  <c r="M25" i="2"/>
  <c r="N25" i="2"/>
  <c r="O25" i="2"/>
  <c r="P25" i="2"/>
  <c r="H24" i="2"/>
  <c r="H25" i="2"/>
  <c r="G25" i="2"/>
  <c r="B25" i="2"/>
  <c r="B26" i="2"/>
  <c r="B27" i="2"/>
  <c r="B28" i="2"/>
  <c r="B29" i="2"/>
  <c r="B30" i="2"/>
  <c r="B31" i="2"/>
  <c r="B32" i="2"/>
  <c r="B24" i="2"/>
  <c r="T10" i="2"/>
  <c r="T11" i="2"/>
  <c r="V11" i="2" s="1"/>
  <c r="T12" i="2"/>
  <c r="V12" i="2" s="1"/>
  <c r="T13" i="2"/>
  <c r="T14" i="2"/>
  <c r="T15" i="2"/>
  <c r="V15" i="2" s="1"/>
  <c r="T16" i="2"/>
  <c r="T17" i="2"/>
  <c r="V17" i="2" s="1"/>
  <c r="T9" i="2"/>
  <c r="P32" i="2"/>
  <c r="O32" i="2"/>
  <c r="N32" i="2"/>
  <c r="M32" i="2"/>
  <c r="L32" i="2"/>
  <c r="K32" i="2"/>
  <c r="J32" i="2"/>
  <c r="I32" i="2"/>
  <c r="H32" i="2"/>
  <c r="G32" i="2"/>
  <c r="P31" i="2"/>
  <c r="O31" i="2"/>
  <c r="N31" i="2"/>
  <c r="M31" i="2"/>
  <c r="L31" i="2"/>
  <c r="K31" i="2"/>
  <c r="J31" i="2"/>
  <c r="I31" i="2"/>
  <c r="H31" i="2"/>
  <c r="G31" i="2"/>
  <c r="P30" i="2"/>
  <c r="O30" i="2"/>
  <c r="N30" i="2"/>
  <c r="M30" i="2"/>
  <c r="L30" i="2"/>
  <c r="K30" i="2"/>
  <c r="J30" i="2"/>
  <c r="I30" i="2"/>
  <c r="H30" i="2"/>
  <c r="G30" i="2"/>
  <c r="P29" i="2"/>
  <c r="O29" i="2"/>
  <c r="N29" i="2"/>
  <c r="M29" i="2"/>
  <c r="L29" i="2"/>
  <c r="K29" i="2"/>
  <c r="J29" i="2"/>
  <c r="I29" i="2"/>
  <c r="H29" i="2"/>
  <c r="G29" i="2"/>
  <c r="P28" i="2"/>
  <c r="O28" i="2"/>
  <c r="N28" i="2"/>
  <c r="M28" i="2"/>
  <c r="L28" i="2"/>
  <c r="K28" i="2"/>
  <c r="J28" i="2"/>
  <c r="I28" i="2"/>
  <c r="H28" i="2"/>
  <c r="G28" i="2"/>
  <c r="P27" i="2"/>
  <c r="O27" i="2"/>
  <c r="N27" i="2"/>
  <c r="M27" i="2"/>
  <c r="L27" i="2"/>
  <c r="K27" i="2"/>
  <c r="J27" i="2"/>
  <c r="I27" i="2"/>
  <c r="H27" i="2"/>
  <c r="G27" i="2"/>
  <c r="P26" i="2"/>
  <c r="O26" i="2"/>
  <c r="N26" i="2"/>
  <c r="M26" i="2"/>
  <c r="L26" i="2"/>
  <c r="K26" i="2"/>
  <c r="J26" i="2"/>
  <c r="I26" i="2"/>
  <c r="H26" i="2"/>
  <c r="G26" i="2"/>
  <c r="G24" i="2"/>
  <c r="P19" i="2"/>
  <c r="O19" i="2"/>
  <c r="N19" i="2"/>
  <c r="M19" i="2"/>
  <c r="L19" i="2"/>
  <c r="K19" i="2"/>
  <c r="J19" i="2"/>
  <c r="I19" i="2"/>
  <c r="H19" i="2"/>
  <c r="G19" i="2"/>
  <c r="U12" i="2"/>
  <c r="C19" i="2"/>
  <c r="E48" i="2"/>
  <c r="U11" i="2" l="1"/>
  <c r="P34" i="2"/>
  <c r="U17" i="2"/>
  <c r="L34" i="2"/>
  <c r="U9" i="2"/>
  <c r="V9" i="2"/>
  <c r="U14" i="2"/>
  <c r="V14" i="2"/>
  <c r="U10" i="2"/>
  <c r="V10" i="2"/>
  <c r="U13" i="2"/>
  <c r="V13" i="2"/>
  <c r="U15" i="2"/>
  <c r="U16" i="2"/>
  <c r="V16" i="2"/>
  <c r="K34" i="2"/>
  <c r="I34" i="2"/>
  <c r="G34" i="2"/>
  <c r="O34" i="2"/>
  <c r="N34" i="2"/>
  <c r="M34" i="2"/>
  <c r="H34" i="2"/>
  <c r="J34" i="2"/>
  <c r="T19" i="2"/>
  <c r="T34" i="2" l="1"/>
  <c r="T39" i="2" s="1"/>
  <c r="U19" i="2"/>
  <c r="V19" i="2"/>
  <c r="L42" i="2" l="1"/>
  <c r="L45" i="2" s="1"/>
  <c r="L47" i="2" s="1"/>
  <c r="N42" i="2"/>
  <c r="N45" i="2" s="1"/>
  <c r="N47" i="2" s="1"/>
  <c r="K42" i="2"/>
  <c r="K45" i="2" s="1"/>
  <c r="K47" i="2" s="1"/>
  <c r="J42" i="2"/>
  <c r="J45" i="2" s="1"/>
  <c r="J47" i="2" s="1"/>
  <c r="M42" i="2"/>
  <c r="M45" i="2" s="1"/>
  <c r="M47" i="2" s="1"/>
  <c r="I42" i="2"/>
  <c r="I45" i="2" s="1"/>
  <c r="I47" i="2" s="1"/>
  <c r="G42" i="2"/>
  <c r="P42" i="2"/>
  <c r="P45" i="2" s="1"/>
  <c r="P47" i="2" s="1"/>
  <c r="P50" i="2" s="1"/>
  <c r="H42" i="2"/>
  <c r="H45" i="2" s="1"/>
  <c r="H47" i="2" s="1"/>
  <c r="O42" i="2"/>
  <c r="O45" i="2" s="1"/>
  <c r="O47" i="2" s="1"/>
  <c r="P51" i="2" l="1"/>
  <c r="O50" i="2"/>
  <c r="O51" i="2"/>
  <c r="N50" i="2"/>
  <c r="N51" i="2"/>
  <c r="M50" i="2"/>
  <c r="J50" i="2"/>
  <c r="K51" i="2"/>
  <c r="I50" i="2"/>
  <c r="J51" i="2"/>
  <c r="H50" i="2"/>
  <c r="I51" i="2"/>
  <c r="L50" i="2"/>
  <c r="M51" i="2"/>
  <c r="G45" i="2"/>
  <c r="T42" i="2"/>
  <c r="L51" i="2"/>
  <c r="K50" i="2"/>
  <c r="L53" i="2" l="1"/>
  <c r="N53" i="2"/>
  <c r="G47" i="2"/>
  <c r="G51" i="2" s="1"/>
  <c r="T45" i="2"/>
  <c r="J53" i="2"/>
  <c r="M53" i="2"/>
  <c r="K53" i="2"/>
  <c r="O53" i="2"/>
  <c r="G50" i="2" l="1"/>
  <c r="G53" i="2" s="1"/>
  <c r="H51" i="2"/>
  <c r="R51" i="2" s="1"/>
  <c r="T51" i="2" s="1"/>
  <c r="T49" i="2"/>
  <c r="R50" i="2" l="1"/>
  <c r="I53" i="2"/>
  <c r="H53" i="2"/>
  <c r="T50" i="2" l="1"/>
  <c r="P53" i="2"/>
  <c r="R53" i="2" s="1"/>
  <c r="T53" i="2" s="1"/>
  <c r="T54" i="2" l="1"/>
  <c r="T47" i="2" s="1"/>
</calcChain>
</file>

<file path=xl/sharedStrings.xml><?xml version="1.0" encoding="utf-8"?>
<sst xmlns="http://schemas.openxmlformats.org/spreadsheetml/2006/main" count="59" uniqueCount="55">
  <si>
    <t>März</t>
  </si>
  <si>
    <t>April</t>
  </si>
  <si>
    <t>Mai</t>
  </si>
  <si>
    <t>Juni</t>
  </si>
  <si>
    <t>Juli</t>
  </si>
  <si>
    <t>August</t>
  </si>
  <si>
    <t>September</t>
  </si>
  <si>
    <t>Oktober</t>
  </si>
  <si>
    <t>Gemüsebau</t>
  </si>
  <si>
    <t>ha</t>
  </si>
  <si>
    <t>Spritzungen</t>
  </si>
  <si>
    <t>Waschungen</t>
  </si>
  <si>
    <t>Total</t>
  </si>
  <si>
    <t>Flächen:</t>
  </si>
  <si>
    <t>Mais</t>
  </si>
  <si>
    <t>Rüben</t>
  </si>
  <si>
    <t>Kartoffeln</t>
  </si>
  <si>
    <t>Raps</t>
  </si>
  <si>
    <t>Differenz</t>
  </si>
  <si>
    <t>Liter</t>
  </si>
  <si>
    <t>Nov / Dez</t>
  </si>
  <si>
    <t>Jan / Feb</t>
  </si>
  <si>
    <t>Weizen o.ä.</t>
  </si>
  <si>
    <t>Gerste o.ä.</t>
  </si>
  <si>
    <t>Faktor (Optional)*</t>
  </si>
  <si>
    <t>Max Monat</t>
  </si>
  <si>
    <t>R.haltetank berechnung 1Monat</t>
  </si>
  <si>
    <t>R.haltetank berechnung 2 Monate anschliessend</t>
  </si>
  <si>
    <t>R.haltetank berechnung 3 Monate anschliessend</t>
  </si>
  <si>
    <t>R.haltetank berechnung 1Monat Max</t>
  </si>
  <si>
    <t>Min Monate</t>
  </si>
  <si>
    <t>R.haltetank berechnung 2*2 Mo</t>
  </si>
  <si>
    <t>Ø</t>
  </si>
  <si>
    <t>Differenz zwischen Waschwasseranfall und Verdunstung (Liter)</t>
  </si>
  <si>
    <t>Anzahl Waschungen pro Monat (oder Spritzungen)</t>
  </si>
  <si>
    <t>*Optional können auch die Spritzungen (Behandlungen) eingegeben werden und mit dem Faktor geschätzt werden wieviele Waschungen pro Spritzung es braucht.</t>
  </si>
  <si>
    <t>Wasser pro Waschung</t>
  </si>
  <si>
    <t>Menge Waschwasser (Liter)</t>
  </si>
  <si>
    <t>Rückhaltetank (mit Reserve)</t>
  </si>
  <si>
    <t xml:space="preserve">Am besten werden die Waschungen pro Monat eingesetzt. Wird beispielsweise eine Behandlung auf drei Feldern gleichzeitig gemacht </t>
  </si>
  <si>
    <t>Schätzen Sie hier die Anzahl Waschungen Ihrer Spritze. Dies ist entscheidend für die Berechnung der Anlagengrösse (Dimensionierung).</t>
  </si>
  <si>
    <t>Mittlere monatliche Verdunstung der Aufbereitungsanlage (Liter)</t>
  </si>
  <si>
    <t>Obst, Reben</t>
  </si>
  <si>
    <t>Anderes</t>
  </si>
  <si>
    <t>(Verdunstungsfläche, inkl. 25% Reserve)</t>
  </si>
  <si>
    <r>
      <t>m</t>
    </r>
    <r>
      <rPr>
        <vertAlign val="superscript"/>
        <sz val="11"/>
        <color theme="1"/>
        <rFont val="Arial"/>
        <family val="2"/>
      </rPr>
      <t>2</t>
    </r>
  </si>
  <si>
    <r>
      <t>m</t>
    </r>
    <r>
      <rPr>
        <vertAlign val="superscript"/>
        <sz val="11"/>
        <color theme="1"/>
        <rFont val="Arial"/>
        <family val="2"/>
      </rPr>
      <t>3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</si>
  <si>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/ Jahr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</si>
  <si>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/ 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/ Jahr</t>
    </r>
  </si>
  <si>
    <r>
      <t>Mittlere Verdunstung (Wetterdaten) (Liter / 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</si>
  <si>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Ha kumm.</t>
  </si>
  <si>
    <t>Grunddaten und Waschwassermenge</t>
  </si>
  <si>
    <r>
      <t xml:space="preserve">Berechnung der Anlage </t>
    </r>
    <r>
      <rPr>
        <b/>
        <sz val="10"/>
        <color theme="1"/>
        <rFont val="Arial"/>
        <family val="2"/>
      </rPr>
      <t>(Dimensionierung: automatische Berechnung)</t>
    </r>
  </si>
  <si>
    <r>
      <t>Berechnete Oberfläche der Aufbereitungsanlage in m</t>
    </r>
    <r>
      <rPr>
        <b/>
        <vertAlign val="superscript"/>
        <sz val="11"/>
        <color theme="1"/>
        <rFont val="Arial"/>
        <family val="2"/>
      </rPr>
      <t>2</t>
    </r>
  </si>
  <si>
    <t xml:space="preserve">  oder ist die Reinigung auf dem Feld genügend (z. B. bei Fungiziden), braucht es nur eine / keine Waschung.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</si>
</sst>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22"/>
      <color theme="1"/>
      <name val="Arial"/>
      <family val="2"/>
    </font>
    <font>
      <b/>
      <sz val="12"/>
      <color rgb="FF3F3F3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0" tint="-0.3499862666707357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1" fontId="0" fillId="0" borderId="0" xfId="0" applyNumberFormat="1"/>
    <xf numFmtId="0" fontId="0" fillId="0" borderId="0" xfId="0" applyAlignment="1">
      <alignment textRotation="90"/>
    </xf>
    <xf numFmtId="0" fontId="16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1" fillId="6" borderId="4" xfId="11"/>
    <xf numFmtId="1" fontId="10" fillId="6" borderId="5" xfId="10" applyNumberFormat="1"/>
    <xf numFmtId="0" fontId="10" fillId="6" borderId="5" xfId="10"/>
    <xf numFmtId="0" fontId="10" fillId="6" borderId="5" xfId="10" applyAlignment="1">
      <alignment horizontal="left"/>
    </xf>
    <xf numFmtId="0" fontId="0" fillId="0" borderId="0" xfId="0" applyBorder="1"/>
    <xf numFmtId="3" fontId="0" fillId="0" borderId="0" xfId="0" applyNumberFormat="1"/>
    <xf numFmtId="0" fontId="16" fillId="33" borderId="0" xfId="0" applyFont="1" applyFill="1"/>
    <xf numFmtId="3" fontId="10" fillId="6" borderId="5" xfId="10" applyNumberFormat="1"/>
    <xf numFmtId="0" fontId="0" fillId="0" borderId="0" xfId="0" applyAlignment="1">
      <alignment horizontal="left"/>
    </xf>
    <xf numFmtId="0" fontId="15" fillId="0" borderId="0" xfId="16" applyBorder="1" applyAlignment="1">
      <alignment horizontal="center"/>
    </xf>
    <xf numFmtId="14" fontId="15" fillId="0" borderId="0" xfId="16" applyNumberFormat="1" applyBorder="1" applyAlignment="1">
      <alignment horizontal="center"/>
    </xf>
    <xf numFmtId="165" fontId="10" fillId="6" borderId="5" xfId="10" applyNumberFormat="1" applyAlignment="1">
      <alignment horizontal="right"/>
    </xf>
    <xf numFmtId="0" fontId="20" fillId="0" borderId="0" xfId="0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1" fontId="0" fillId="0" borderId="0" xfId="0" applyNumberFormat="1" applyFill="1"/>
    <xf numFmtId="0" fontId="0" fillId="0" borderId="0" xfId="0" applyFont="1" applyAlignment="1">
      <alignment horizontal="left"/>
    </xf>
    <xf numFmtId="1" fontId="22" fillId="0" borderId="14" xfId="0" applyNumberFormat="1" applyFont="1" applyFill="1" applyBorder="1"/>
    <xf numFmtId="3" fontId="0" fillId="0" borderId="14" xfId="0" applyNumberFormat="1" applyBorder="1"/>
    <xf numFmtId="1" fontId="0" fillId="0" borderId="14" xfId="0" applyNumberFormat="1" applyBorder="1"/>
    <xf numFmtId="0" fontId="16" fillId="0" borderId="14" xfId="0" applyFont="1" applyBorder="1"/>
    <xf numFmtId="0" fontId="0" fillId="0" borderId="14" xfId="0" applyBorder="1"/>
    <xf numFmtId="3" fontId="10" fillId="0" borderId="5" xfId="10" applyNumberFormat="1" applyFill="1"/>
    <xf numFmtId="0" fontId="0" fillId="0" borderId="0" xfId="0" applyFill="1" applyAlignment="1">
      <alignment textRotation="45"/>
    </xf>
    <xf numFmtId="0" fontId="0" fillId="0" borderId="0" xfId="0"/>
    <xf numFmtId="0" fontId="23" fillId="0" borderId="0" xfId="0" applyFont="1" applyAlignment="1">
      <alignment textRotation="45"/>
    </xf>
    <xf numFmtId="0" fontId="0" fillId="0" borderId="10" xfId="0" applyBorder="1"/>
    <xf numFmtId="0" fontId="16" fillId="0" borderId="15" xfId="0" applyFont="1" applyBorder="1"/>
    <xf numFmtId="0" fontId="16" fillId="0" borderId="10" xfId="0" applyFont="1" applyBorder="1"/>
    <xf numFmtId="3" fontId="19" fillId="6" borderId="10" xfId="10" applyNumberFormat="1" applyFont="1" applyBorder="1"/>
    <xf numFmtId="0" fontId="20" fillId="0" borderId="10" xfId="0" applyFont="1" applyFill="1" applyBorder="1" applyAlignment="1"/>
    <xf numFmtId="0" fontId="16" fillId="0" borderId="16" xfId="0" applyFont="1" applyBorder="1"/>
    <xf numFmtId="0" fontId="16" fillId="0" borderId="13" xfId="0" applyFont="1" applyBorder="1"/>
    <xf numFmtId="0" fontId="16" fillId="0" borderId="0" xfId="0" applyFont="1" applyFill="1"/>
    <xf numFmtId="0" fontId="0" fillId="0" borderId="0" xfId="0" applyAlignment="1">
      <alignment vertical="center"/>
    </xf>
    <xf numFmtId="164" fontId="19" fillId="6" borderId="11" xfId="1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 textRotation="90"/>
    </xf>
    <xf numFmtId="165" fontId="10" fillId="6" borderId="11" xfId="10" applyNumberFormat="1" applyBorder="1" applyAlignment="1">
      <alignment vertical="center"/>
    </xf>
    <xf numFmtId="0" fontId="0" fillId="0" borderId="0" xfId="0" applyFont="1" applyAlignment="1">
      <alignment vertical="center"/>
    </xf>
    <xf numFmtId="164" fontId="20" fillId="0" borderId="11" xfId="0" applyNumberFormat="1" applyFont="1" applyFill="1" applyBorder="1" applyAlignment="1">
      <alignment vertical="center"/>
    </xf>
    <xf numFmtId="164" fontId="20" fillId="0" borderId="1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64" fontId="19" fillId="6" borderId="12" xfId="10" applyNumberFormat="1" applyFont="1" applyBorder="1" applyAlignment="1">
      <alignment horizontal="right" vertical="center"/>
    </xf>
    <xf numFmtId="164" fontId="9" fillId="5" borderId="4" xfId="9" applyNumberFormat="1" applyAlignment="1" applyProtection="1">
      <alignment horizontal="right"/>
      <protection locked="0"/>
    </xf>
    <xf numFmtId="3" fontId="9" fillId="5" borderId="4" xfId="9" applyNumberFormat="1" applyProtection="1">
      <protection locked="0"/>
    </xf>
    <xf numFmtId="0" fontId="9" fillId="5" borderId="4" xfId="9" applyProtection="1">
      <protection locked="0"/>
    </xf>
    <xf numFmtId="4" fontId="9" fillId="5" borderId="4" xfId="9" applyNumberFormat="1" applyProtection="1">
      <protection locked="0"/>
    </xf>
    <xf numFmtId="0" fontId="27" fillId="0" borderId="0" xfId="0" applyFont="1" applyAlignment="1">
      <alignment textRotation="90"/>
    </xf>
    <xf numFmtId="0" fontId="27" fillId="0" borderId="0" xfId="0" applyFont="1"/>
    <xf numFmtId="0" fontId="10" fillId="6" borderId="17" xfId="10" applyBorder="1"/>
    <xf numFmtId="0" fontId="27" fillId="0" borderId="14" xfId="0" applyFont="1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lef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FF7979"/>
      <color rgb="FFFFEEDD"/>
      <color rgb="FFFFE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57"/>
  <sheetViews>
    <sheetView showGridLines="0" showRowColHeaders="0" tabSelected="1" showRuler="0" view="pageLayout" zoomScaleNormal="100" workbookViewId="0">
      <selection activeCell="I11" sqref="I11"/>
    </sheetView>
  </sheetViews>
  <sheetFormatPr baseColWidth="10" defaultColWidth="5.58203125" defaultRowHeight="14" x14ac:dyDescent="0.3"/>
  <cols>
    <col min="2" max="2" width="11.08203125" customWidth="1"/>
    <col min="3" max="3" width="5.58203125" customWidth="1"/>
    <col min="4" max="4" width="3.58203125" customWidth="1"/>
    <col min="5" max="5" width="6.5" customWidth="1"/>
    <col min="6" max="6" width="3.58203125" customWidth="1"/>
    <col min="7" max="16" width="6.08203125" customWidth="1"/>
    <col min="17" max="17" width="3.58203125" customWidth="1"/>
    <col min="18" max="19" width="5" customWidth="1"/>
    <col min="20" max="20" width="6.58203125" customWidth="1"/>
    <col min="22" max="22" width="9.83203125" customWidth="1"/>
    <col min="23" max="23" width="1.4140625" customWidth="1"/>
  </cols>
  <sheetData>
    <row r="1" spans="1:22" s="10" customFormat="1" ht="27.75" customHeight="1" x14ac:dyDescent="0.6">
      <c r="A1" s="61" t="s">
        <v>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0"/>
    </row>
    <row r="2" spans="1:22" ht="7.5" customHeight="1" x14ac:dyDescent="0.35">
      <c r="B2" s="14"/>
      <c r="C2" s="14"/>
      <c r="D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  <c r="U2" s="15"/>
      <c r="V2" s="15"/>
    </row>
    <row r="3" spans="1:22" ht="12.75" customHeight="1" x14ac:dyDescent="0.35">
      <c r="A3" t="s">
        <v>40</v>
      </c>
      <c r="B3" s="14"/>
      <c r="C3" s="14"/>
      <c r="D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5"/>
      <c r="V3" s="15"/>
    </row>
    <row r="4" spans="1:22" ht="12.75" customHeight="1" x14ac:dyDescent="0.35">
      <c r="A4" t="s">
        <v>39</v>
      </c>
      <c r="B4" s="19"/>
      <c r="C4" s="19"/>
      <c r="D4" s="19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  <c r="U4" s="15"/>
      <c r="V4" s="15"/>
    </row>
    <row r="5" spans="1:22" ht="12.75" customHeight="1" x14ac:dyDescent="0.35">
      <c r="A5" t="s">
        <v>54</v>
      </c>
      <c r="B5" s="19"/>
      <c r="C5" s="19"/>
      <c r="D5" s="19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5"/>
      <c r="V5" s="15"/>
    </row>
    <row r="6" spans="1:22" s="21" customFormat="1" ht="12.75" customHeight="1" x14ac:dyDescent="0.35">
      <c r="A6" s="21" t="s">
        <v>35</v>
      </c>
      <c r="B6" s="20"/>
      <c r="C6" s="20"/>
      <c r="D6" s="20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  <c r="U6" s="15"/>
      <c r="V6" s="15"/>
    </row>
    <row r="7" spans="1:22" ht="78.75" customHeight="1" x14ac:dyDescent="0.3">
      <c r="C7" s="23" t="s">
        <v>13</v>
      </c>
      <c r="E7" s="32" t="s">
        <v>36</v>
      </c>
      <c r="G7" s="56" t="s">
        <v>21</v>
      </c>
      <c r="H7" s="2" t="s">
        <v>0</v>
      </c>
      <c r="I7" s="2" t="s">
        <v>1</v>
      </c>
      <c r="J7" s="2" t="s">
        <v>2</v>
      </c>
      <c r="K7" s="2" t="s">
        <v>3</v>
      </c>
      <c r="L7" s="2" t="s">
        <v>4</v>
      </c>
      <c r="M7" s="2" t="s">
        <v>5</v>
      </c>
      <c r="N7" s="2" t="s">
        <v>6</v>
      </c>
      <c r="O7" s="2" t="s">
        <v>7</v>
      </c>
      <c r="P7" s="56" t="s">
        <v>20</v>
      </c>
      <c r="Q7" s="2"/>
      <c r="R7" s="30" t="s">
        <v>24</v>
      </c>
      <c r="S7" s="2"/>
      <c r="T7" s="2" t="s">
        <v>10</v>
      </c>
      <c r="U7" s="2" t="s">
        <v>11</v>
      </c>
      <c r="V7" s="56" t="s">
        <v>50</v>
      </c>
    </row>
    <row r="8" spans="1:22" x14ac:dyDescent="0.3">
      <c r="C8" t="s">
        <v>9</v>
      </c>
      <c r="D8" s="5"/>
      <c r="E8" t="s">
        <v>19</v>
      </c>
      <c r="G8" t="s">
        <v>34</v>
      </c>
      <c r="V8" s="57"/>
    </row>
    <row r="9" spans="1:22" x14ac:dyDescent="0.3">
      <c r="B9" s="54" t="s">
        <v>23</v>
      </c>
      <c r="C9" s="52"/>
      <c r="E9" s="53">
        <v>200</v>
      </c>
      <c r="G9" s="54"/>
      <c r="H9" s="54"/>
      <c r="I9" s="54"/>
      <c r="J9" s="54"/>
      <c r="K9" s="54"/>
      <c r="L9" s="54"/>
      <c r="M9" s="54"/>
      <c r="N9" s="54"/>
      <c r="O9" s="54"/>
      <c r="P9" s="54"/>
      <c r="R9" s="55">
        <v>1</v>
      </c>
      <c r="T9" s="7">
        <f>SUM(G9:P9)</f>
        <v>0</v>
      </c>
      <c r="U9" s="58">
        <f t="shared" ref="U9:U17" si="0">T9*R9</f>
        <v>0</v>
      </c>
      <c r="V9" s="59">
        <f>T9*C9</f>
        <v>0</v>
      </c>
    </row>
    <row r="10" spans="1:22" x14ac:dyDescent="0.3">
      <c r="B10" s="54" t="s">
        <v>22</v>
      </c>
      <c r="C10" s="52"/>
      <c r="E10" s="53">
        <v>200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R10" s="55">
        <v>1</v>
      </c>
      <c r="T10" s="7">
        <f>SUM(G10:P10)</f>
        <v>0</v>
      </c>
      <c r="U10" s="58">
        <f t="shared" si="0"/>
        <v>0</v>
      </c>
      <c r="V10" s="59">
        <f t="shared" ref="V10:V17" si="1">T10*C10</f>
        <v>0</v>
      </c>
    </row>
    <row r="11" spans="1:22" x14ac:dyDescent="0.3">
      <c r="B11" s="54" t="s">
        <v>14</v>
      </c>
      <c r="C11" s="52"/>
      <c r="E11" s="53">
        <v>200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R11" s="55">
        <v>1</v>
      </c>
      <c r="T11" s="7">
        <f t="shared" ref="T11:T17" si="2">SUM(G11:P11)</f>
        <v>0</v>
      </c>
      <c r="U11" s="58">
        <f t="shared" si="0"/>
        <v>0</v>
      </c>
      <c r="V11" s="59">
        <f t="shared" si="1"/>
        <v>0</v>
      </c>
    </row>
    <row r="12" spans="1:22" x14ac:dyDescent="0.3">
      <c r="B12" s="54" t="s">
        <v>15</v>
      </c>
      <c r="C12" s="52"/>
      <c r="E12" s="53">
        <v>200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R12" s="55">
        <v>1</v>
      </c>
      <c r="T12" s="7">
        <f t="shared" si="2"/>
        <v>0</v>
      </c>
      <c r="U12" s="58">
        <f t="shared" si="0"/>
        <v>0</v>
      </c>
      <c r="V12" s="59">
        <f t="shared" si="1"/>
        <v>0</v>
      </c>
    </row>
    <row r="13" spans="1:22" x14ac:dyDescent="0.3">
      <c r="B13" s="54" t="s">
        <v>16</v>
      </c>
      <c r="C13" s="52"/>
      <c r="E13" s="53">
        <v>200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R13" s="55">
        <v>1</v>
      </c>
      <c r="T13" s="7">
        <f t="shared" si="2"/>
        <v>0</v>
      </c>
      <c r="U13" s="58">
        <f t="shared" si="0"/>
        <v>0</v>
      </c>
      <c r="V13" s="59">
        <f t="shared" si="1"/>
        <v>0</v>
      </c>
    </row>
    <row r="14" spans="1:22" x14ac:dyDescent="0.3">
      <c r="B14" s="54" t="s">
        <v>17</v>
      </c>
      <c r="C14" s="52"/>
      <c r="E14" s="53">
        <v>200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R14" s="55">
        <v>1</v>
      </c>
      <c r="T14" s="7">
        <f t="shared" si="2"/>
        <v>0</v>
      </c>
      <c r="U14" s="58">
        <f t="shared" si="0"/>
        <v>0</v>
      </c>
      <c r="V14" s="59">
        <f t="shared" si="1"/>
        <v>0</v>
      </c>
    </row>
    <row r="15" spans="1:22" x14ac:dyDescent="0.3">
      <c r="B15" s="54" t="s">
        <v>42</v>
      </c>
      <c r="C15" s="52"/>
      <c r="E15" s="53">
        <v>200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R15" s="55">
        <v>1</v>
      </c>
      <c r="T15" s="7">
        <f t="shared" si="2"/>
        <v>0</v>
      </c>
      <c r="U15" s="58">
        <f t="shared" si="0"/>
        <v>0</v>
      </c>
      <c r="V15" s="59">
        <f t="shared" si="1"/>
        <v>0</v>
      </c>
    </row>
    <row r="16" spans="1:22" x14ac:dyDescent="0.3">
      <c r="B16" s="54" t="s">
        <v>8</v>
      </c>
      <c r="C16" s="52"/>
      <c r="E16" s="53">
        <v>200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R16" s="55">
        <v>1</v>
      </c>
      <c r="T16" s="7">
        <f t="shared" si="2"/>
        <v>0</v>
      </c>
      <c r="U16" s="58">
        <f t="shared" si="0"/>
        <v>0</v>
      </c>
      <c r="V16" s="59">
        <f t="shared" si="1"/>
        <v>0</v>
      </c>
    </row>
    <row r="17" spans="1:22" x14ac:dyDescent="0.3">
      <c r="B17" s="54" t="s">
        <v>43</v>
      </c>
      <c r="C17" s="52"/>
      <c r="E17" s="53">
        <v>200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R17" s="55">
        <v>1</v>
      </c>
      <c r="T17" s="7">
        <f t="shared" si="2"/>
        <v>0</v>
      </c>
      <c r="U17" s="58">
        <f t="shared" si="0"/>
        <v>0</v>
      </c>
      <c r="V17" s="59">
        <f t="shared" si="1"/>
        <v>0</v>
      </c>
    </row>
    <row r="18" spans="1:22" ht="7.5" customHeight="1" x14ac:dyDescent="0.3">
      <c r="B18" s="4"/>
      <c r="E18" s="4"/>
      <c r="K18" s="4"/>
      <c r="L18" s="4"/>
      <c r="M18" s="4"/>
      <c r="V18" s="57"/>
    </row>
    <row r="19" spans="1:22" x14ac:dyDescent="0.3">
      <c r="B19" s="4" t="s">
        <v>12</v>
      </c>
      <c r="C19" s="17">
        <f>SUM(C9:C17)</f>
        <v>0</v>
      </c>
      <c r="D19" s="9" t="s">
        <v>9</v>
      </c>
      <c r="E19" s="29">
        <f>AVERAGE(E9:E17)</f>
        <v>200</v>
      </c>
      <c r="F19" t="s">
        <v>32</v>
      </c>
      <c r="G19" s="8">
        <f t="shared" ref="G19:P19" si="3">SUM(G9:G17)</f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8">
        <f t="shared" si="3"/>
        <v>0</v>
      </c>
      <c r="M19" s="8">
        <f t="shared" si="3"/>
        <v>0</v>
      </c>
      <c r="N19" s="8">
        <f t="shared" si="3"/>
        <v>0</v>
      </c>
      <c r="O19" s="8">
        <f t="shared" si="3"/>
        <v>0</v>
      </c>
      <c r="P19" s="8">
        <f t="shared" si="3"/>
        <v>0</v>
      </c>
      <c r="T19" s="7">
        <f>SUM(T9:T17)</f>
        <v>0</v>
      </c>
      <c r="U19" s="58">
        <f>SUM(U9:U17)</f>
        <v>0</v>
      </c>
      <c r="V19" s="59">
        <f>SUM(V9:V17)</f>
        <v>0</v>
      </c>
    </row>
    <row r="20" spans="1:22" ht="7.5" customHeight="1" x14ac:dyDescent="0.3"/>
    <row r="21" spans="1:22" ht="28" x14ac:dyDescent="0.6">
      <c r="A21" s="61" t="s">
        <v>52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33"/>
    </row>
    <row r="22" spans="1:22" ht="7.5" customHeight="1" x14ac:dyDescent="0.3">
      <c r="B22" s="4"/>
      <c r="C22" s="14"/>
      <c r="D22" s="14"/>
      <c r="E22" s="3"/>
      <c r="G22" s="3"/>
      <c r="H22" s="3"/>
      <c r="I22" s="3"/>
      <c r="J22" s="3"/>
      <c r="K22" s="3"/>
      <c r="L22" s="3"/>
      <c r="M22" s="3"/>
      <c r="N22" s="3"/>
      <c r="O22" s="3"/>
      <c r="P22" s="3"/>
      <c r="T22" s="3"/>
      <c r="U22" s="3"/>
    </row>
    <row r="23" spans="1:22" ht="14.5" thickBot="1" x14ac:dyDescent="0.35">
      <c r="A23" t="s">
        <v>37</v>
      </c>
      <c r="B23" s="4"/>
      <c r="C23" s="14"/>
      <c r="D23" s="14"/>
      <c r="E23" s="3"/>
      <c r="G23" s="3"/>
      <c r="H23" s="3"/>
      <c r="I23" s="3"/>
      <c r="J23" s="3"/>
      <c r="K23" s="3"/>
      <c r="L23" s="3"/>
      <c r="M23" s="3"/>
      <c r="N23" s="3"/>
      <c r="O23" s="3"/>
      <c r="P23" s="3"/>
      <c r="T23" s="3"/>
      <c r="U23" s="31"/>
      <c r="V23" s="31"/>
    </row>
    <row r="24" spans="1:22" ht="14.5" hidden="1" thickBot="1" x14ac:dyDescent="0.35">
      <c r="B24" s="4" t="str">
        <f t="shared" ref="B24:B32" si="4">B9</f>
        <v>Gerste o.ä.</v>
      </c>
      <c r="C24" s="14"/>
      <c r="D24" s="14"/>
      <c r="E24" s="6"/>
      <c r="G24" s="6">
        <f t="shared" ref="G24:P24" si="5">G9*$R9*$E9</f>
        <v>0</v>
      </c>
      <c r="H24" s="6">
        <f t="shared" si="5"/>
        <v>0</v>
      </c>
      <c r="I24" s="6">
        <f t="shared" si="5"/>
        <v>0</v>
      </c>
      <c r="J24" s="6">
        <f t="shared" si="5"/>
        <v>0</v>
      </c>
      <c r="K24" s="6">
        <f t="shared" si="5"/>
        <v>0</v>
      </c>
      <c r="L24" s="6">
        <f t="shared" si="5"/>
        <v>0</v>
      </c>
      <c r="M24" s="6">
        <f t="shared" si="5"/>
        <v>0</v>
      </c>
      <c r="N24" s="6">
        <f t="shared" si="5"/>
        <v>0</v>
      </c>
      <c r="O24" s="6">
        <f t="shared" si="5"/>
        <v>0</v>
      </c>
      <c r="P24" s="6">
        <f t="shared" si="5"/>
        <v>0</v>
      </c>
      <c r="T24" s="3"/>
      <c r="U24" s="31"/>
      <c r="V24" s="31"/>
    </row>
    <row r="25" spans="1:22" ht="14.5" hidden="1" thickBot="1" x14ac:dyDescent="0.35">
      <c r="B25" s="14" t="str">
        <f t="shared" si="4"/>
        <v>Weizen o.ä.</v>
      </c>
      <c r="C25" s="14"/>
      <c r="D25" s="14"/>
      <c r="E25" s="6"/>
      <c r="G25" s="6">
        <f t="shared" ref="G25:P25" si="6">G10*$R10*$E10</f>
        <v>0</v>
      </c>
      <c r="H25" s="6">
        <f t="shared" si="6"/>
        <v>0</v>
      </c>
      <c r="I25" s="6">
        <f t="shared" si="6"/>
        <v>0</v>
      </c>
      <c r="J25" s="6">
        <f t="shared" si="6"/>
        <v>0</v>
      </c>
      <c r="K25" s="6">
        <f t="shared" si="6"/>
        <v>0</v>
      </c>
      <c r="L25" s="6">
        <f t="shared" si="6"/>
        <v>0</v>
      </c>
      <c r="M25" s="6">
        <f t="shared" si="6"/>
        <v>0</v>
      </c>
      <c r="N25" s="6">
        <f t="shared" si="6"/>
        <v>0</v>
      </c>
      <c r="O25" s="6">
        <f t="shared" si="6"/>
        <v>0</v>
      </c>
      <c r="P25" s="6">
        <f t="shared" si="6"/>
        <v>0</v>
      </c>
      <c r="T25" s="3"/>
      <c r="U25" s="31"/>
      <c r="V25" s="31"/>
    </row>
    <row r="26" spans="1:22" ht="14.5" hidden="1" thickBot="1" x14ac:dyDescent="0.35">
      <c r="B26" s="14" t="str">
        <f t="shared" si="4"/>
        <v>Mais</v>
      </c>
      <c r="C26" s="14"/>
      <c r="D26" s="14"/>
      <c r="E26" s="6"/>
      <c r="G26" s="6">
        <f t="shared" ref="G26:P26" si="7">G11*$R11*$E11</f>
        <v>0</v>
      </c>
      <c r="H26" s="6">
        <f t="shared" si="7"/>
        <v>0</v>
      </c>
      <c r="I26" s="6">
        <f t="shared" si="7"/>
        <v>0</v>
      </c>
      <c r="J26" s="6">
        <f t="shared" si="7"/>
        <v>0</v>
      </c>
      <c r="K26" s="6">
        <f t="shared" si="7"/>
        <v>0</v>
      </c>
      <c r="L26" s="6">
        <f t="shared" si="7"/>
        <v>0</v>
      </c>
      <c r="M26" s="6">
        <f t="shared" si="7"/>
        <v>0</v>
      </c>
      <c r="N26" s="6">
        <f t="shared" si="7"/>
        <v>0</v>
      </c>
      <c r="O26" s="6">
        <f t="shared" si="7"/>
        <v>0</v>
      </c>
      <c r="P26" s="6">
        <f t="shared" si="7"/>
        <v>0</v>
      </c>
      <c r="T26" s="3"/>
      <c r="U26" s="31"/>
      <c r="V26" s="31"/>
    </row>
    <row r="27" spans="1:22" ht="14.5" hidden="1" thickBot="1" x14ac:dyDescent="0.35">
      <c r="B27" s="14" t="str">
        <f t="shared" si="4"/>
        <v>Rüben</v>
      </c>
      <c r="C27" s="14"/>
      <c r="D27" s="14"/>
      <c r="E27" s="6"/>
      <c r="G27" s="6">
        <f t="shared" ref="G27:P27" si="8">G12*$R12*$E12</f>
        <v>0</v>
      </c>
      <c r="H27" s="6">
        <f t="shared" si="8"/>
        <v>0</v>
      </c>
      <c r="I27" s="6">
        <f t="shared" si="8"/>
        <v>0</v>
      </c>
      <c r="J27" s="6">
        <f t="shared" si="8"/>
        <v>0</v>
      </c>
      <c r="K27" s="6">
        <f t="shared" si="8"/>
        <v>0</v>
      </c>
      <c r="L27" s="6">
        <f t="shared" si="8"/>
        <v>0</v>
      </c>
      <c r="M27" s="6">
        <f t="shared" si="8"/>
        <v>0</v>
      </c>
      <c r="N27" s="6">
        <f t="shared" si="8"/>
        <v>0</v>
      </c>
      <c r="O27" s="6">
        <f t="shared" si="8"/>
        <v>0</v>
      </c>
      <c r="P27" s="6">
        <f t="shared" si="8"/>
        <v>0</v>
      </c>
      <c r="T27" s="3"/>
      <c r="U27" s="31"/>
      <c r="V27" s="31"/>
    </row>
    <row r="28" spans="1:22" ht="14.5" hidden="1" thickBot="1" x14ac:dyDescent="0.35">
      <c r="B28" s="14" t="str">
        <f t="shared" si="4"/>
        <v>Kartoffeln</v>
      </c>
      <c r="C28" s="14"/>
      <c r="D28" s="14"/>
      <c r="E28" s="6"/>
      <c r="G28" s="6">
        <f t="shared" ref="G28:P28" si="9">G13*$R13*$E13</f>
        <v>0</v>
      </c>
      <c r="H28" s="6">
        <f t="shared" si="9"/>
        <v>0</v>
      </c>
      <c r="I28" s="6">
        <f t="shared" si="9"/>
        <v>0</v>
      </c>
      <c r="J28" s="6">
        <f t="shared" si="9"/>
        <v>0</v>
      </c>
      <c r="K28" s="6">
        <f t="shared" si="9"/>
        <v>0</v>
      </c>
      <c r="L28" s="6">
        <f t="shared" si="9"/>
        <v>0</v>
      </c>
      <c r="M28" s="6">
        <f t="shared" si="9"/>
        <v>0</v>
      </c>
      <c r="N28" s="6">
        <f t="shared" si="9"/>
        <v>0</v>
      </c>
      <c r="O28" s="6">
        <f t="shared" si="9"/>
        <v>0</v>
      </c>
      <c r="P28" s="6">
        <f t="shared" si="9"/>
        <v>0</v>
      </c>
      <c r="T28" s="3"/>
      <c r="U28" s="31"/>
      <c r="V28" s="31"/>
    </row>
    <row r="29" spans="1:22" ht="14.5" hidden="1" thickBot="1" x14ac:dyDescent="0.35">
      <c r="B29" s="14" t="str">
        <f t="shared" si="4"/>
        <v>Raps</v>
      </c>
      <c r="C29" s="14"/>
      <c r="D29" s="14"/>
      <c r="E29" s="6"/>
      <c r="G29" s="6">
        <f t="shared" ref="G29:P29" si="10">G14*$R14*$E14</f>
        <v>0</v>
      </c>
      <c r="H29" s="6">
        <f t="shared" si="10"/>
        <v>0</v>
      </c>
      <c r="I29" s="6">
        <f t="shared" si="10"/>
        <v>0</v>
      </c>
      <c r="J29" s="6">
        <f t="shared" si="10"/>
        <v>0</v>
      </c>
      <c r="K29" s="6">
        <f t="shared" si="10"/>
        <v>0</v>
      </c>
      <c r="L29" s="6">
        <f t="shared" si="10"/>
        <v>0</v>
      </c>
      <c r="M29" s="6">
        <f t="shared" si="10"/>
        <v>0</v>
      </c>
      <c r="N29" s="6">
        <f t="shared" si="10"/>
        <v>0</v>
      </c>
      <c r="O29" s="6">
        <f t="shared" si="10"/>
        <v>0</v>
      </c>
      <c r="P29" s="6">
        <f t="shared" si="10"/>
        <v>0</v>
      </c>
      <c r="T29" s="3"/>
      <c r="U29" s="31"/>
      <c r="V29" s="31"/>
    </row>
    <row r="30" spans="1:22" ht="14.5" hidden="1" thickBot="1" x14ac:dyDescent="0.35">
      <c r="B30" s="14" t="str">
        <f t="shared" si="4"/>
        <v>Obst, Reben</v>
      </c>
      <c r="C30" s="14"/>
      <c r="D30" s="14"/>
      <c r="E30" s="6"/>
      <c r="G30" s="6">
        <f t="shared" ref="G30:P30" si="11">G15*$R15*$E15</f>
        <v>0</v>
      </c>
      <c r="H30" s="6">
        <f t="shared" si="11"/>
        <v>0</v>
      </c>
      <c r="I30" s="6">
        <f t="shared" si="11"/>
        <v>0</v>
      </c>
      <c r="J30" s="6">
        <f t="shared" si="11"/>
        <v>0</v>
      </c>
      <c r="K30" s="6">
        <f t="shared" si="11"/>
        <v>0</v>
      </c>
      <c r="L30" s="6">
        <f t="shared" si="11"/>
        <v>0</v>
      </c>
      <c r="M30" s="6">
        <f t="shared" si="11"/>
        <v>0</v>
      </c>
      <c r="N30" s="6">
        <f t="shared" si="11"/>
        <v>0</v>
      </c>
      <c r="O30" s="6">
        <f t="shared" si="11"/>
        <v>0</v>
      </c>
      <c r="P30" s="6">
        <f t="shared" si="11"/>
        <v>0</v>
      </c>
      <c r="T30" s="3"/>
      <c r="U30" s="31"/>
      <c r="V30" s="31"/>
    </row>
    <row r="31" spans="1:22" ht="14.5" hidden="1" thickBot="1" x14ac:dyDescent="0.35">
      <c r="B31" s="14" t="str">
        <f t="shared" si="4"/>
        <v>Gemüsebau</v>
      </c>
      <c r="C31" s="14"/>
      <c r="D31" s="14"/>
      <c r="E31" s="6"/>
      <c r="G31" s="6">
        <f t="shared" ref="G31:P31" si="12">G16*$R16*$E16</f>
        <v>0</v>
      </c>
      <c r="H31" s="6">
        <f t="shared" si="12"/>
        <v>0</v>
      </c>
      <c r="I31" s="6">
        <f t="shared" si="12"/>
        <v>0</v>
      </c>
      <c r="J31" s="6">
        <f t="shared" si="12"/>
        <v>0</v>
      </c>
      <c r="K31" s="6">
        <f t="shared" si="12"/>
        <v>0</v>
      </c>
      <c r="L31" s="6">
        <f t="shared" si="12"/>
        <v>0</v>
      </c>
      <c r="M31" s="6">
        <f t="shared" si="12"/>
        <v>0</v>
      </c>
      <c r="N31" s="6">
        <f t="shared" si="12"/>
        <v>0</v>
      </c>
      <c r="O31" s="6">
        <f t="shared" si="12"/>
        <v>0</v>
      </c>
      <c r="P31" s="6">
        <f t="shared" si="12"/>
        <v>0</v>
      </c>
      <c r="T31" s="3"/>
      <c r="U31" s="31"/>
      <c r="V31" s="31"/>
    </row>
    <row r="32" spans="1:22" ht="14.5" hidden="1" thickBot="1" x14ac:dyDescent="0.35">
      <c r="B32" s="14" t="str">
        <f t="shared" si="4"/>
        <v>Anderes</v>
      </c>
      <c r="C32" s="14"/>
      <c r="D32" s="14"/>
      <c r="E32" s="6"/>
      <c r="G32" s="6">
        <f t="shared" ref="G32:P32" si="13">G17*$R17*$E17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T32" s="3"/>
      <c r="U32" s="31"/>
      <c r="V32" s="31"/>
    </row>
    <row r="33" spans="1:22" ht="14.5" hidden="1" thickBot="1" x14ac:dyDescent="0.35">
      <c r="B33" s="4"/>
      <c r="C33" s="14"/>
      <c r="D33" s="14"/>
      <c r="E33" s="3"/>
      <c r="G33" s="3"/>
      <c r="H33" s="3"/>
      <c r="I33" s="3"/>
      <c r="J33" s="3"/>
      <c r="K33" s="3"/>
      <c r="L33" s="3"/>
      <c r="M33" s="3"/>
      <c r="N33" s="3"/>
      <c r="O33" s="3"/>
      <c r="P33" s="3"/>
      <c r="T33" s="3"/>
      <c r="U33" s="31"/>
      <c r="V33" s="31"/>
    </row>
    <row r="34" spans="1:22" ht="17" thickBot="1" x14ac:dyDescent="0.35">
      <c r="B34" s="5" t="s">
        <v>12</v>
      </c>
      <c r="C34" s="5"/>
      <c r="D34" s="5"/>
      <c r="G34" s="13">
        <f t="shared" ref="G34:P34" si="14">SUM(G24:G32)</f>
        <v>0</v>
      </c>
      <c r="H34" s="13">
        <f t="shared" si="14"/>
        <v>0</v>
      </c>
      <c r="I34" s="13">
        <f t="shared" si="14"/>
        <v>0</v>
      </c>
      <c r="J34" s="13">
        <f t="shared" si="14"/>
        <v>0</v>
      </c>
      <c r="K34" s="13">
        <f t="shared" si="14"/>
        <v>0</v>
      </c>
      <c r="L34" s="13">
        <f t="shared" si="14"/>
        <v>0</v>
      </c>
      <c r="M34" s="13">
        <f t="shared" si="14"/>
        <v>0</v>
      </c>
      <c r="N34" s="13">
        <f t="shared" si="14"/>
        <v>0</v>
      </c>
      <c r="O34" s="13">
        <f t="shared" si="14"/>
        <v>0</v>
      </c>
      <c r="P34" s="13">
        <f t="shared" si="14"/>
        <v>0</v>
      </c>
      <c r="Q34" s="11"/>
      <c r="R34" s="11"/>
      <c r="S34" s="11"/>
      <c r="T34" s="42">
        <f>ROUNDUP(SUM(E34:P34),-1)/1000</f>
        <v>0</v>
      </c>
      <c r="U34" s="41" t="s">
        <v>47</v>
      </c>
      <c r="V34" s="31"/>
    </row>
    <row r="35" spans="1:22" ht="7.5" customHeight="1" x14ac:dyDescent="0.3">
      <c r="B35" s="4"/>
      <c r="C35" s="14"/>
      <c r="D35" s="14"/>
      <c r="E35" s="3"/>
      <c r="G35" s="3"/>
      <c r="H35" s="3"/>
      <c r="I35" s="3"/>
      <c r="J35" s="3"/>
      <c r="K35" s="3"/>
      <c r="L35" s="3"/>
      <c r="M35" s="3"/>
      <c r="N35" s="3"/>
      <c r="O35" s="3"/>
      <c r="P35" s="3"/>
      <c r="T35" s="43"/>
      <c r="U35" s="41"/>
      <c r="V35" s="31"/>
    </row>
    <row r="36" spans="1:22" ht="17" thickBot="1" x14ac:dyDescent="0.35">
      <c r="A36" t="s">
        <v>49</v>
      </c>
      <c r="T36" s="41"/>
      <c r="U36" s="41"/>
      <c r="V36" s="31"/>
    </row>
    <row r="37" spans="1:22" ht="17" thickBot="1" x14ac:dyDescent="0.35">
      <c r="E37" s="1"/>
      <c r="G37" s="24">
        <v>5</v>
      </c>
      <c r="H37" s="24">
        <v>25</v>
      </c>
      <c r="I37" s="24">
        <v>50</v>
      </c>
      <c r="J37" s="24">
        <v>75</v>
      </c>
      <c r="K37" s="24">
        <v>85</v>
      </c>
      <c r="L37" s="24">
        <v>95</v>
      </c>
      <c r="M37" s="24">
        <v>80</v>
      </c>
      <c r="N37" s="24">
        <v>50</v>
      </c>
      <c r="O37" s="24">
        <v>25</v>
      </c>
      <c r="P37" s="24">
        <v>10</v>
      </c>
      <c r="Q37" s="22"/>
      <c r="R37" s="22"/>
      <c r="S37" s="22"/>
      <c r="T37" s="44">
        <f>SUM(E37:P37)/1000</f>
        <v>0.5</v>
      </c>
      <c r="U37" s="41" t="s">
        <v>48</v>
      </c>
      <c r="V37" s="31"/>
    </row>
    <row r="38" spans="1:22" ht="3.75" customHeight="1" thickBot="1" x14ac:dyDescent="0.35">
      <c r="T38" s="45"/>
      <c r="U38" s="41"/>
      <c r="V38" s="31"/>
    </row>
    <row r="39" spans="1:22" ht="19.5" customHeight="1" thickBot="1" x14ac:dyDescent="0.35">
      <c r="B39" s="3" t="s">
        <v>53</v>
      </c>
      <c r="C39" s="3"/>
      <c r="D39" s="3"/>
      <c r="E39" s="3"/>
      <c r="G39" s="3"/>
      <c r="H39" s="3"/>
      <c r="J39" t="s">
        <v>44</v>
      </c>
      <c r="T39" s="46">
        <f>ROUNDUP(T34*1.25/T37,0)</f>
        <v>0</v>
      </c>
      <c r="U39" s="47" t="s">
        <v>45</v>
      </c>
      <c r="V39" s="31"/>
    </row>
    <row r="40" spans="1:22" ht="7.5" customHeight="1" x14ac:dyDescent="0.3">
      <c r="T40" s="45"/>
      <c r="U40" s="41"/>
      <c r="V40" s="31"/>
    </row>
    <row r="41" spans="1:22" ht="14.5" thickBot="1" x14ac:dyDescent="0.35">
      <c r="A41" t="s">
        <v>41</v>
      </c>
      <c r="T41" s="45"/>
      <c r="U41" s="41"/>
      <c r="V41" s="31"/>
    </row>
    <row r="42" spans="1:22" ht="17" thickBot="1" x14ac:dyDescent="0.35">
      <c r="E42" s="11"/>
      <c r="G42" s="25">
        <f t="shared" ref="G42:P42" si="15">G37*$T$39</f>
        <v>0</v>
      </c>
      <c r="H42" s="25">
        <f t="shared" si="15"/>
        <v>0</v>
      </c>
      <c r="I42" s="25">
        <f t="shared" si="15"/>
        <v>0</v>
      </c>
      <c r="J42" s="25">
        <f t="shared" si="15"/>
        <v>0</v>
      </c>
      <c r="K42" s="25">
        <f t="shared" si="15"/>
        <v>0</v>
      </c>
      <c r="L42" s="25">
        <f t="shared" si="15"/>
        <v>0</v>
      </c>
      <c r="M42" s="25">
        <f t="shared" si="15"/>
        <v>0</v>
      </c>
      <c r="N42" s="25">
        <f t="shared" si="15"/>
        <v>0</v>
      </c>
      <c r="O42" s="25">
        <f t="shared" si="15"/>
        <v>0</v>
      </c>
      <c r="P42" s="25">
        <f t="shared" si="15"/>
        <v>0</v>
      </c>
      <c r="T42" s="48">
        <f>ROUND(SUM(E42:P42),-1)/1000</f>
        <v>0</v>
      </c>
      <c r="U42" s="41" t="s">
        <v>47</v>
      </c>
      <c r="V42" s="31"/>
    </row>
    <row r="43" spans="1:22" ht="7.5" customHeight="1" x14ac:dyDescent="0.3">
      <c r="T43" s="45"/>
      <c r="U43" s="41"/>
      <c r="V43" s="31"/>
    </row>
    <row r="44" spans="1:22" ht="14.5" thickBot="1" x14ac:dyDescent="0.35">
      <c r="A44" t="s">
        <v>33</v>
      </c>
      <c r="T44" s="41"/>
      <c r="U44" s="41"/>
      <c r="V44" s="31"/>
    </row>
    <row r="45" spans="1:22" ht="17" thickBot="1" x14ac:dyDescent="0.35">
      <c r="B45" s="3" t="s">
        <v>18</v>
      </c>
      <c r="C45" s="3"/>
      <c r="D45" s="3"/>
      <c r="E45" s="1"/>
      <c r="G45" s="26">
        <f t="shared" ref="G45:P45" si="16">G42-G34</f>
        <v>0</v>
      </c>
      <c r="H45" s="26">
        <f t="shared" si="16"/>
        <v>0</v>
      </c>
      <c r="I45" s="26">
        <f t="shared" si="16"/>
        <v>0</v>
      </c>
      <c r="J45" s="26">
        <f t="shared" si="16"/>
        <v>0</v>
      </c>
      <c r="K45" s="26">
        <f t="shared" si="16"/>
        <v>0</v>
      </c>
      <c r="L45" s="26">
        <f t="shared" si="16"/>
        <v>0</v>
      </c>
      <c r="M45" s="26">
        <f t="shared" si="16"/>
        <v>0</v>
      </c>
      <c r="N45" s="26">
        <f t="shared" si="16"/>
        <v>0</v>
      </c>
      <c r="O45" s="26">
        <f t="shared" si="16"/>
        <v>0</v>
      </c>
      <c r="P45" s="26">
        <f t="shared" si="16"/>
        <v>0</v>
      </c>
      <c r="Q45" s="1"/>
      <c r="R45" s="1"/>
      <c r="S45" s="1"/>
      <c r="T45" s="49">
        <f>ROUND(SUM(E45:P45),-1)/1000</f>
        <v>0</v>
      </c>
      <c r="U45" s="41" t="s">
        <v>47</v>
      </c>
      <c r="V45" s="31"/>
    </row>
    <row r="46" spans="1:22" ht="7.5" customHeight="1" thickBot="1" x14ac:dyDescent="0.35">
      <c r="T46" s="50"/>
      <c r="U46" s="41"/>
      <c r="V46" s="31"/>
    </row>
    <row r="47" spans="1:22" ht="17" thickBot="1" x14ac:dyDescent="0.35">
      <c r="B47" s="40" t="s">
        <v>38</v>
      </c>
      <c r="C47" s="3"/>
      <c r="D47" s="3"/>
      <c r="G47" s="38" t="str">
        <f t="shared" ref="G47:P47" si="17">IF(G45&lt;0,G45*-1,"")</f>
        <v/>
      </c>
      <c r="H47" s="38" t="str">
        <f t="shared" si="17"/>
        <v/>
      </c>
      <c r="I47" s="38" t="str">
        <f t="shared" si="17"/>
        <v/>
      </c>
      <c r="J47" s="38" t="str">
        <f t="shared" si="17"/>
        <v/>
      </c>
      <c r="K47" s="38" t="str">
        <f t="shared" si="17"/>
        <v/>
      </c>
      <c r="L47" s="38" t="str">
        <f t="shared" si="17"/>
        <v/>
      </c>
      <c r="M47" s="38" t="str">
        <f t="shared" si="17"/>
        <v/>
      </c>
      <c r="N47" s="38" t="str">
        <f t="shared" si="17"/>
        <v/>
      </c>
      <c r="O47" s="38" t="str">
        <f t="shared" si="17"/>
        <v/>
      </c>
      <c r="P47" s="38" t="str">
        <f t="shared" si="17"/>
        <v/>
      </c>
      <c r="Q47" s="3"/>
      <c r="R47" s="3"/>
      <c r="S47" s="3"/>
      <c r="T47" s="51">
        <f>IF(T34=0,0,ROUNDUP(MAX((T54),T49)*1.25+6*E19/1000,1))</f>
        <v>0</v>
      </c>
      <c r="U47" s="41" t="s">
        <v>46</v>
      </c>
      <c r="V47" s="31"/>
    </row>
    <row r="48" spans="1:22" ht="5.25" customHeight="1" x14ac:dyDescent="0.35">
      <c r="A48" s="33"/>
      <c r="B48" s="35"/>
      <c r="C48" s="35"/>
      <c r="D48" s="35"/>
      <c r="E48" s="35" t="str">
        <f>IF(E45&lt;0,E45*-1,"")</f>
        <v/>
      </c>
      <c r="F48" s="33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5"/>
      <c r="R48" s="35"/>
      <c r="S48" s="35"/>
      <c r="T48" s="36"/>
      <c r="U48" s="37"/>
      <c r="V48" s="33"/>
    </row>
    <row r="49" spans="2:21" hidden="1" x14ac:dyDescent="0.3">
      <c r="B49" s="3" t="s">
        <v>29</v>
      </c>
      <c r="C49" s="3"/>
      <c r="D49" s="3"/>
      <c r="E49" s="3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"/>
      <c r="R49" s="3"/>
      <c r="S49" s="3"/>
      <c r="T49">
        <f>MAX(E47:P47)/1000</f>
        <v>0</v>
      </c>
      <c r="U49" t="s">
        <v>25</v>
      </c>
    </row>
    <row r="50" spans="2:21" ht="15.5" hidden="1" x14ac:dyDescent="0.35">
      <c r="B50" s="3" t="s">
        <v>26</v>
      </c>
      <c r="C50" s="3"/>
      <c r="D50" s="3"/>
      <c r="E50" s="3"/>
      <c r="G50" s="27" t="str">
        <f>G47</f>
        <v/>
      </c>
      <c r="H50" s="27" t="str">
        <f t="shared" ref="H50:P50" si="18">H47</f>
        <v/>
      </c>
      <c r="I50" s="27" t="str">
        <f t="shared" si="18"/>
        <v/>
      </c>
      <c r="J50" s="27" t="str">
        <f t="shared" si="18"/>
        <v/>
      </c>
      <c r="K50" s="27" t="str">
        <f t="shared" si="18"/>
        <v/>
      </c>
      <c r="L50" s="27" t="str">
        <f t="shared" si="18"/>
        <v/>
      </c>
      <c r="M50" s="27" t="str">
        <f t="shared" si="18"/>
        <v/>
      </c>
      <c r="N50" s="27" t="str">
        <f t="shared" si="18"/>
        <v/>
      </c>
      <c r="O50" s="27" t="str">
        <f t="shared" si="18"/>
        <v/>
      </c>
      <c r="P50" s="27" t="str">
        <f t="shared" si="18"/>
        <v/>
      </c>
      <c r="Q50" s="3"/>
      <c r="R50" s="3" t="str">
        <f>IF((SUM(G50:P50))&gt;0,1,"")</f>
        <v/>
      </c>
      <c r="S50" s="3"/>
      <c r="T50" t="str">
        <f>IF(ISNUMBER(R50),SUM(G50:P50)/1000,"")</f>
        <v/>
      </c>
      <c r="U50" s="18"/>
    </row>
    <row r="51" spans="2:21" hidden="1" x14ac:dyDescent="0.3">
      <c r="B51" s="3" t="s">
        <v>27</v>
      </c>
      <c r="C51" s="3"/>
      <c r="D51" s="3"/>
      <c r="G51" s="28" t="str">
        <f t="shared" ref="G51:P51" si="19">IF(OR(ISNUMBER(F47),(ISNUMBER(H47))),G47,"")</f>
        <v/>
      </c>
      <c r="H51" s="28" t="str">
        <f t="shared" si="19"/>
        <v/>
      </c>
      <c r="I51" s="28" t="str">
        <f t="shared" si="19"/>
        <v/>
      </c>
      <c r="J51" s="28" t="str">
        <f t="shared" si="19"/>
        <v/>
      </c>
      <c r="K51" s="28" t="str">
        <f t="shared" si="19"/>
        <v/>
      </c>
      <c r="L51" s="28" t="str">
        <f t="shared" si="19"/>
        <v/>
      </c>
      <c r="M51" s="28" t="str">
        <f t="shared" si="19"/>
        <v/>
      </c>
      <c r="N51" s="28" t="str">
        <f t="shared" si="19"/>
        <v/>
      </c>
      <c r="O51" s="28" t="str">
        <f t="shared" si="19"/>
        <v/>
      </c>
      <c r="P51" s="28" t="str">
        <f t="shared" si="19"/>
        <v/>
      </c>
      <c r="R51" s="3" t="str">
        <f>IF((SUM(G51:P51))&gt;0,1,"")</f>
        <v/>
      </c>
      <c r="S51" s="3"/>
      <c r="T51" t="str">
        <f>IF(ISNUMBER(R51),SUM(G51:P51)/1000,"")</f>
        <v/>
      </c>
    </row>
    <row r="52" spans="2:21" hidden="1" x14ac:dyDescent="0.3">
      <c r="B52" s="12" t="s">
        <v>31</v>
      </c>
      <c r="C52" s="3"/>
      <c r="D52" s="3"/>
      <c r="G52" s="28"/>
      <c r="H52" s="28"/>
      <c r="I52" s="28"/>
      <c r="J52" s="28"/>
      <c r="K52" s="28"/>
      <c r="L52" s="28"/>
      <c r="M52" s="28"/>
      <c r="N52" s="28"/>
      <c r="O52" s="28"/>
      <c r="P52" s="28"/>
      <c r="R52" s="3"/>
      <c r="S52" s="3"/>
    </row>
    <row r="53" spans="2:21" hidden="1" x14ac:dyDescent="0.3">
      <c r="B53" s="3" t="s">
        <v>28</v>
      </c>
      <c r="C53" s="3"/>
      <c r="D53" s="3"/>
      <c r="G53" s="28" t="str">
        <f t="shared" ref="G53:P53" si="20">IF(OR(AND(ISNUMBER(H50),(ISNUMBER(I50))),AND(ISNUMBER(E50),(ISNUMBER(F50))),AND(ISNUMBER(F50),(ISNUMBER(H50)))),G50,"")</f>
        <v/>
      </c>
      <c r="H53" s="28" t="str">
        <f t="shared" si="20"/>
        <v/>
      </c>
      <c r="I53" s="28" t="str">
        <f t="shared" si="20"/>
        <v/>
      </c>
      <c r="J53" s="28" t="str">
        <f t="shared" si="20"/>
        <v/>
      </c>
      <c r="K53" s="28" t="str">
        <f t="shared" si="20"/>
        <v/>
      </c>
      <c r="L53" s="28" t="str">
        <f t="shared" si="20"/>
        <v/>
      </c>
      <c r="M53" s="28" t="str">
        <f t="shared" si="20"/>
        <v/>
      </c>
      <c r="N53" s="28" t="str">
        <f t="shared" si="20"/>
        <v/>
      </c>
      <c r="O53" s="28" t="str">
        <f t="shared" si="20"/>
        <v/>
      </c>
      <c r="P53" s="28" t="str">
        <f t="shared" si="20"/>
        <v/>
      </c>
      <c r="R53" s="3" t="str">
        <f>IF((SUM(G53:P53))&gt;0,1,"")</f>
        <v/>
      </c>
      <c r="S53" s="3"/>
      <c r="T53" t="str">
        <f>IF(ISNUMBER(R53),SUM(G53:P53)/1000,"")</f>
        <v/>
      </c>
    </row>
    <row r="54" spans="2:21" hidden="1" x14ac:dyDescent="0.3">
      <c r="B54" s="3"/>
      <c r="C54" s="3"/>
      <c r="D54" s="3"/>
      <c r="G54" s="28"/>
      <c r="H54" s="28"/>
      <c r="I54" s="28"/>
      <c r="J54" s="28"/>
      <c r="K54" s="28"/>
      <c r="L54" s="28"/>
      <c r="M54" s="28"/>
      <c r="N54" s="28"/>
      <c r="O54" s="28"/>
      <c r="P54" s="28"/>
      <c r="T54">
        <f>MIN(T50:T53)</f>
        <v>0</v>
      </c>
      <c r="U54" t="s">
        <v>30</v>
      </c>
    </row>
    <row r="55" spans="2:21" hidden="1" x14ac:dyDescent="0.3">
      <c r="B55" s="3"/>
      <c r="C55" s="3"/>
      <c r="D55" s="3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2:21" hidden="1" x14ac:dyDescent="0.3">
      <c r="B56" s="3"/>
      <c r="C56" s="3"/>
      <c r="D56" s="3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2:21" hidden="1" x14ac:dyDescent="0.3">
      <c r="B57" s="3"/>
      <c r="C57" s="3"/>
      <c r="D57" s="3"/>
      <c r="G57" s="28"/>
      <c r="H57" s="28"/>
      <c r="I57" s="28"/>
      <c r="J57" s="28"/>
      <c r="K57" s="28"/>
      <c r="L57" s="28"/>
      <c r="M57" s="28"/>
      <c r="N57" s="28"/>
      <c r="O57" s="28"/>
      <c r="P57" s="28"/>
      <c r="T57" s="11"/>
    </row>
  </sheetData>
  <sheetProtection algorithmName="SHA-512" hashValue="lwmNf9KS1zYkM8W13QUZC7okRP9EBljJi/a4ltN8r15vO8yjyBk0TeLsLusITcan0PY9SqvT0ND7vmkkcNof8w==" saltValue="rXk1sD78IDvDsy3EQ/TJeA==" spinCount="100000" sheet="1" objects="1" scenarios="1" selectLockedCells="1"/>
  <mergeCells count="2">
    <mergeCell ref="A21:U21"/>
    <mergeCell ref="A1:U1"/>
  </mergeCells>
  <phoneticPr fontId="24" type="noConversion"/>
  <conditionalFormatting sqref="G45:S45 E45">
    <cfRule type="colorScale" priority="3">
      <colorScale>
        <cfvo type="num" val="0"/>
        <cfvo type="num" val="0"/>
        <color rgb="FFF8696B"/>
        <color rgb="FF63BE7B"/>
      </colorScale>
    </cfRule>
  </conditionalFormatting>
  <conditionalFormatting sqref="T45">
    <cfRule type="colorScale" priority="2">
      <colorScale>
        <cfvo type="num" val="0"/>
        <cfvo type="num" val="0"/>
        <color rgb="FFF8696B"/>
        <color rgb="FF63BE7B"/>
      </colorScale>
    </cfRule>
  </conditionalFormatting>
  <dataValidations count="4">
    <dataValidation type="whole" allowBlank="1" showInputMessage="1" showErrorMessage="1" sqref="E9:E17">
      <formula1>0</formula1>
      <formula2>500</formula2>
    </dataValidation>
    <dataValidation type="whole" allowBlank="1" showInputMessage="1" showErrorMessage="1" sqref="G9:P17">
      <formula1>0</formula1>
      <formula2>100</formula2>
    </dataValidation>
    <dataValidation type="decimal" allowBlank="1" showInputMessage="1" showErrorMessage="1" sqref="R9:R17">
      <formula1>0.1</formula1>
      <formula2>5</formula2>
    </dataValidation>
    <dataValidation type="decimal" allowBlank="1" showInputMessage="1" showErrorMessage="1" sqref="C9:C17">
      <formula1>0</formula1>
      <formula2>5000</formula2>
    </dataValidation>
  </dataValidations>
  <pageMargins left="0.70625000000000004" right="0.70866141732283472" top="0.11811023622047245" bottom="0" header="0.31496062992125984" footer="0.31496062992125984"/>
  <pageSetup paperSize="9" scale="90" fitToWidth="0" fitToHeight="0" orientation="landscape" r:id="rId1"/>
  <headerFooter>
    <oddHeader xml:space="preserve">&amp;C
</oddHeader>
    <oddFooter>&amp;C&amp;"Arial,Fett"&amp;K000000AGRIDEA, April 2021.&amp;"Arial,Standard" &amp;"Arial,Kursiv"&amp;K000000Verwendung mit freundlicher Genehmigung des Berner Pflanzenschutzprojekts, Fachstelle Pflanzenschutz BE.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Berechnungen</vt:lpstr>
      <vt:lpstr>Berechnungen!Druckbereich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Waschplatz Gesuch 2016</dc:title>
  <dc:creator>Steiner Thomas, VOL-LANAT-ASP-BPS</dc:creator>
  <cp:lastModifiedBy>Binder Simon</cp:lastModifiedBy>
  <cp:lastPrinted>2016-12-29T11:46:57Z</cp:lastPrinted>
  <dcterms:created xsi:type="dcterms:W3CDTF">2016-09-02T09:15:59Z</dcterms:created>
  <dcterms:modified xsi:type="dcterms:W3CDTF">2021-09-01T07:05:53Z</dcterms:modified>
</cp:coreProperties>
</file>